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 activeTab="1"/>
  </bookViews>
  <sheets>
    <sheet name="4-6固定资产汇总" sheetId="2" r:id="rId1"/>
    <sheet name="车辆" sheetId="1" r:id="rId2"/>
  </sheets>
  <externalReferences>
    <externalReference r:id="rId4"/>
  </externalReferences>
  <definedNames>
    <definedName name="_xlnm.Print_Titles" localSheetId="1">车辆!$1:$6</definedName>
  </definedNames>
  <calcPr calcId="144525"/>
</workbook>
</file>

<file path=xl/comments1.xml><?xml version="1.0" encoding="utf-8"?>
<comments xmlns="http://schemas.openxmlformats.org/spreadsheetml/2006/main">
  <authors>
    <author>a</author>
  </authors>
  <commentList>
    <comment ref="A1" authorId="0">
      <text>
        <r>
          <rPr>
            <b/>
            <sz val="9"/>
            <rFont val="宋体"/>
            <charset val="134"/>
          </rPr>
          <t>本表自动生成，请勿改动。</t>
        </r>
      </text>
    </comment>
  </commentList>
</comments>
</file>

<file path=xl/comments2.xml><?xml version="1.0" encoding="utf-8"?>
<comments xmlns="http://schemas.openxmlformats.org/spreadsheetml/2006/main">
  <authors>
    <author>chenjie</author>
  </authors>
  <commentList>
    <comment ref="B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指当地交管部门颁发的车辆牌照号</t>
        </r>
      </text>
    </comment>
    <comment ref="C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按车辆行驶证表述的名称和型号填写</t>
        </r>
      </text>
    </comment>
    <comment ref="D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  <comment ref="E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辆</t>
        </r>
      </text>
    </comment>
    <comment ref="G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指购买日期，如为二手车须填写原始购置日。日期填写形式(半角状态下)如：2002.6又如2001.11</t>
        </r>
      </text>
    </comment>
    <comment ref="H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投入使用的日期</t>
        </r>
      </text>
    </comment>
    <comment ref="I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按里程表显示数填列，若里程表已损坏或不准确，则无需填写</t>
        </r>
      </text>
    </comment>
    <comment ref="P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(1)对待报废、盘亏、帐外等运输车辆应在备注栏标明；(2)因折旧提超等原因造成负数余额的项目，应简述原因（3）其他</t>
        </r>
      </text>
    </comment>
  </commentList>
</comments>
</file>

<file path=xl/sharedStrings.xml><?xml version="1.0" encoding="utf-8"?>
<sst xmlns="http://schemas.openxmlformats.org/spreadsheetml/2006/main" count="147" uniqueCount="85">
  <si>
    <t>固定资产评估汇总表</t>
  </si>
  <si>
    <r>
      <rPr>
        <sz val="10"/>
        <rFont val="Times New Roman"/>
        <charset val="134"/>
      </rPr>
      <t xml:space="preserve">                    </t>
    </r>
    <r>
      <rPr>
        <sz val="10"/>
        <rFont val="宋体"/>
        <charset val="134"/>
      </rPr>
      <t>表</t>
    </r>
    <r>
      <rPr>
        <sz val="10"/>
        <rFont val="Times New Roman"/>
        <charset val="134"/>
      </rPr>
      <t>4-6</t>
    </r>
  </si>
  <si>
    <t>金额单位：人民币元</t>
  </si>
  <si>
    <t>编号</t>
  </si>
  <si>
    <t>科目名称</t>
  </si>
  <si>
    <t>账面价值</t>
  </si>
  <si>
    <t>评估价值</t>
  </si>
  <si>
    <t>增值额</t>
  </si>
  <si>
    <r>
      <rPr>
        <sz val="10"/>
        <rFont val="宋体"/>
        <charset val="134"/>
      </rPr>
      <t>增值率</t>
    </r>
    <r>
      <rPr>
        <sz val="10"/>
        <rFont val="Times New Roman"/>
        <charset val="134"/>
      </rPr>
      <t>%</t>
    </r>
  </si>
  <si>
    <t>原值</t>
  </si>
  <si>
    <t>净值</t>
  </si>
  <si>
    <t>房屋建筑物类合计</t>
  </si>
  <si>
    <t>4-6-1</t>
  </si>
  <si>
    <t>固定资产-房屋建筑物</t>
  </si>
  <si>
    <t>4-6-2</t>
  </si>
  <si>
    <t>固定资产-构筑物及其他辅助设施</t>
  </si>
  <si>
    <t>4-6-3</t>
  </si>
  <si>
    <t>固定资产-管道及沟槽</t>
  </si>
  <si>
    <t>设备类合计</t>
  </si>
  <si>
    <t>4-6-4</t>
  </si>
  <si>
    <t>固定资产-机器设备</t>
  </si>
  <si>
    <t>4-6-5</t>
  </si>
  <si>
    <t>固定资产-车辆</t>
  </si>
  <si>
    <t>4-6-6</t>
  </si>
  <si>
    <t>固定资产-电子设备</t>
  </si>
  <si>
    <t>固定资产合计</t>
  </si>
  <si>
    <t>评估人员：曹玉亮、姜智培</t>
  </si>
  <si>
    <t>固定资产—车辆评估明细表</t>
  </si>
  <si>
    <r>
      <rPr>
        <sz val="10"/>
        <rFont val="宋体"/>
        <charset val="134"/>
      </rPr>
      <t>评估基准日：202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</t>
    </r>
    <r>
      <rPr>
        <sz val="10"/>
        <rFont val="宋体"/>
        <charset val="134"/>
      </rPr>
      <t>4</t>
    </r>
    <r>
      <rPr>
        <sz val="10"/>
        <rFont val="宋体"/>
        <charset val="134"/>
      </rPr>
      <t>月1</t>
    </r>
    <r>
      <rPr>
        <sz val="10"/>
        <rFont val="宋体"/>
        <charset val="134"/>
      </rPr>
      <t>3</t>
    </r>
    <r>
      <rPr>
        <sz val="10"/>
        <rFont val="宋体"/>
        <charset val="134"/>
      </rPr>
      <t>日</t>
    </r>
  </si>
  <si>
    <r>
      <rPr>
        <sz val="10"/>
        <rFont val="Times New Roman"/>
        <charset val="134"/>
      </rPr>
      <t xml:space="preserve">                </t>
    </r>
    <r>
      <rPr>
        <sz val="10"/>
        <rFont val="宋体"/>
        <charset val="134"/>
      </rPr>
      <t>表</t>
    </r>
    <r>
      <rPr>
        <sz val="10"/>
        <rFont val="Times New Roman"/>
        <charset val="134"/>
      </rPr>
      <t>4-6-5</t>
    </r>
  </si>
  <si>
    <t>被评估单位（或者产权持有单位）：枣庄市公安局</t>
  </si>
  <si>
    <t>序号</t>
  </si>
  <si>
    <t>车辆牌号</t>
  </si>
  <si>
    <t>车辆名称
及规格型号</t>
  </si>
  <si>
    <t>生产厂家</t>
  </si>
  <si>
    <t>计量单位</t>
  </si>
  <si>
    <t>数量</t>
  </si>
  <si>
    <t>购置
日期</t>
  </si>
  <si>
    <t>启用
日期</t>
  </si>
  <si>
    <r>
      <rPr>
        <sz val="10"/>
        <rFont val="宋体"/>
        <charset val="134"/>
      </rPr>
      <t>已行驶里程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公里</t>
    </r>
    <r>
      <rPr>
        <sz val="10"/>
        <rFont val="Times New Roman"/>
        <charset val="134"/>
      </rPr>
      <t>)</t>
    </r>
  </si>
  <si>
    <t>备注</t>
  </si>
  <si>
    <t>大本</t>
  </si>
  <si>
    <t>行驶证</t>
  </si>
  <si>
    <r>
      <rPr>
        <sz val="10"/>
        <rFont val="宋体"/>
        <charset val="134"/>
      </rPr>
      <t>成新率</t>
    </r>
    <r>
      <rPr>
        <sz val="10"/>
        <rFont val="Times New Roman"/>
        <charset val="134"/>
      </rPr>
      <t>%</t>
    </r>
  </si>
  <si>
    <t>鲁D0073警</t>
  </si>
  <si>
    <t>北京现代牌BH7200MX</t>
  </si>
  <si>
    <t>北京现代汽车有限公司</t>
  </si>
  <si>
    <t>辆</t>
  </si>
  <si>
    <t>无</t>
  </si>
  <si>
    <t>有</t>
  </si>
  <si>
    <t>鲁DB8G88</t>
  </si>
  <si>
    <t>北京现代牌BH7167AX</t>
  </si>
  <si>
    <t>鲁D23A91</t>
  </si>
  <si>
    <t>起亚牌YQ27162AE3</t>
  </si>
  <si>
    <t>东风悦达起亚汽车有限公司</t>
  </si>
  <si>
    <t>鲁DE8728</t>
  </si>
  <si>
    <t>帕萨特牌SVW7203UPD</t>
  </si>
  <si>
    <t>上海大众汽车有限公司</t>
  </si>
  <si>
    <t>鲁D0091警</t>
  </si>
  <si>
    <t>雅阁牌HG7203A</t>
  </si>
  <si>
    <t>广州本田汽车有限公司</t>
  </si>
  <si>
    <t>鲁D1755警</t>
  </si>
  <si>
    <t>别克牌SGM7240ATA</t>
  </si>
  <si>
    <t>上海通用汽车有限公司</t>
  </si>
  <si>
    <t>鲁D0080警</t>
  </si>
  <si>
    <t>起亚牌YQ26430A</t>
  </si>
  <si>
    <t>鲁D0055警</t>
  </si>
  <si>
    <t>丰田牌GTM7200G</t>
  </si>
  <si>
    <t>广州丰田汽车有限公司</t>
  </si>
  <si>
    <t>鲁D3000警</t>
  </si>
  <si>
    <t>陆地巡洋舰JTEBL29J695</t>
  </si>
  <si>
    <t>日本丰田汽车股份有限公司</t>
  </si>
  <si>
    <t>鲁D77U27</t>
  </si>
  <si>
    <t>雅阁牌HG7203AB</t>
  </si>
  <si>
    <t>鲁D72U02</t>
  </si>
  <si>
    <t>鲁D78U10</t>
  </si>
  <si>
    <t>丰田GTM7200E</t>
  </si>
  <si>
    <t>鲁D73U97</t>
  </si>
  <si>
    <t>别克牌SGM6517 GL8</t>
  </si>
  <si>
    <t>鲁DE6135</t>
  </si>
  <si>
    <t>桑塔纳牌SVW7182HQD</t>
  </si>
  <si>
    <t>合     计</t>
  </si>
  <si>
    <t/>
  </si>
  <si>
    <r>
      <rPr>
        <sz val="10"/>
        <rFont val="宋体"/>
        <charset val="134"/>
      </rPr>
      <t>被评估单位（或者产权持有单位）填表人：吕东</t>
    </r>
    <r>
      <rPr>
        <sz val="10"/>
        <rFont val="Times New Roman"/>
        <charset val="134"/>
      </rPr>
      <t xml:space="preserve"> </t>
    </r>
  </si>
  <si>
    <t>填表日期：2023年4月13日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</si>
</sst>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  <numFmt numFmtId="178" formatCode="0.00_ "/>
  </numFmts>
  <fonts count="30">
    <font>
      <sz val="11"/>
      <color theme="1"/>
      <name val="宋体"/>
      <charset val="134"/>
      <scheme val="minor"/>
    </font>
    <font>
      <sz val="18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8"/>
      <name val="黑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u/>
      <sz val="12"/>
      <color indexed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6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wrapText="1" shrinkToFit="1"/>
    </xf>
    <xf numFmtId="14" fontId="5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 shrinkToFit="1"/>
    </xf>
    <xf numFmtId="43" fontId="3" fillId="0" borderId="2" xfId="0" applyNumberFormat="1" applyFont="1" applyBorder="1" applyAlignment="1">
      <alignment horizontal="right" vertical="center" shrinkToFi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right" vertical="center" shrinkToFit="1"/>
    </xf>
    <xf numFmtId="177" fontId="5" fillId="0" borderId="2" xfId="0" applyNumberFormat="1" applyFont="1" applyBorder="1" applyAlignment="1">
      <alignment horizontal="right" vertical="center" wrapText="1" shrinkToFit="1"/>
    </xf>
    <xf numFmtId="177" fontId="5" fillId="0" borderId="2" xfId="0" applyNumberFormat="1" applyFont="1" applyFill="1" applyBorder="1" applyAlignment="1">
      <alignment horizontal="right" vertical="center" wrapText="1" shrinkToFit="1"/>
    </xf>
    <xf numFmtId="177" fontId="3" fillId="0" borderId="2" xfId="0" applyNumberFormat="1" applyFont="1" applyFill="1" applyBorder="1" applyAlignment="1">
      <alignment horizontal="right" vertical="center" wrapText="1" shrinkToFit="1"/>
    </xf>
    <xf numFmtId="0" fontId="3" fillId="0" borderId="2" xfId="0" applyFont="1" applyBorder="1" applyAlignment="1">
      <alignment vertical="center" wrapText="1" shrinkToFit="1"/>
    </xf>
    <xf numFmtId="177" fontId="3" fillId="0" borderId="2" xfId="0" applyNumberFormat="1" applyFont="1" applyBorder="1" applyAlignment="1">
      <alignment horizontal="right" vertical="center" shrinkToFit="1"/>
    </xf>
    <xf numFmtId="177" fontId="3" fillId="0" borderId="2" xfId="0" applyNumberFormat="1" applyFont="1" applyBorder="1" applyAlignment="1">
      <alignment horizontal="right" vertical="center" wrapText="1" shrinkToFit="1"/>
    </xf>
    <xf numFmtId="0" fontId="5" fillId="0" borderId="2" xfId="0" applyFont="1" applyBorder="1" applyAlignment="1">
      <alignment vertical="center" wrapText="1" shrinkToFit="1"/>
    </xf>
    <xf numFmtId="177" fontId="3" fillId="0" borderId="5" xfId="0" applyNumberFormat="1" applyFont="1" applyBorder="1" applyAlignment="1">
      <alignment horizontal="right" vertical="center" shrinkToFit="1"/>
    </xf>
    <xf numFmtId="177" fontId="3" fillId="0" borderId="5" xfId="0" applyNumberFormat="1" applyFont="1" applyBorder="1" applyAlignment="1">
      <alignment horizontal="right" vertical="center" wrapText="1" shrinkToFit="1"/>
    </xf>
    <xf numFmtId="177" fontId="3" fillId="0" borderId="5" xfId="0" applyNumberFormat="1" applyFont="1" applyFill="1" applyBorder="1" applyAlignment="1">
      <alignment horizontal="right" vertical="center" wrapText="1" shrinkToFit="1"/>
    </xf>
    <xf numFmtId="0" fontId="3" fillId="0" borderId="2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/>
    </xf>
    <xf numFmtId="178" fontId="3" fillId="0" borderId="0" xfId="0" applyNumberFormat="1" applyFont="1" applyAlignment="1">
      <alignment horizontal="right" vertical="center" wrapText="1"/>
    </xf>
    <xf numFmtId="178" fontId="2" fillId="0" borderId="0" xfId="0" applyNumberFormat="1" applyFont="1" applyAlignment="1">
      <alignment horizontal="right" vertical="center" wrapText="1"/>
    </xf>
    <xf numFmtId="0" fontId="2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0" xfId="49" applyFont="1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vertical="center"/>
    </xf>
    <xf numFmtId="0" fontId="2" fillId="0" borderId="0" xfId="49" applyFont="1" applyAlignment="1">
      <alignment vertical="center"/>
    </xf>
    <xf numFmtId="0" fontId="4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176" fontId="3" fillId="0" borderId="0" xfId="49" applyNumberFormat="1" applyFont="1" applyAlignment="1">
      <alignment horizontal="center" vertical="center"/>
    </xf>
    <xf numFmtId="176" fontId="2" fillId="0" borderId="0" xfId="49" applyNumberFormat="1" applyFont="1" applyAlignment="1">
      <alignment horizontal="center" vertical="center"/>
    </xf>
    <xf numFmtId="0" fontId="2" fillId="0" borderId="0" xfId="49" applyNumberFormat="1" applyFont="1" applyAlignment="1">
      <alignment horizontal="center" vertical="center"/>
    </xf>
    <xf numFmtId="0" fontId="2" fillId="0" borderId="0" xfId="49" applyNumberFormat="1" applyFont="1" applyAlignment="1">
      <alignment vertical="center"/>
    </xf>
    <xf numFmtId="176" fontId="3" fillId="0" borderId="1" xfId="49" applyNumberFormat="1" applyFont="1" applyBorder="1" applyAlignment="1">
      <alignment horizontal="left" vertical="center"/>
    </xf>
    <xf numFmtId="0" fontId="3" fillId="0" borderId="1" xfId="49" applyFont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8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49" fontId="3" fillId="0" borderId="2" xfId="49" applyNumberFormat="1" applyFont="1" applyBorder="1" applyAlignment="1">
      <alignment horizontal="center" vertical="center"/>
    </xf>
    <xf numFmtId="0" fontId="6" fillId="0" borderId="5" xfId="49" applyFont="1" applyBorder="1" applyAlignment="1">
      <alignment vertical="center"/>
    </xf>
    <xf numFmtId="177" fontId="3" fillId="0" borderId="5" xfId="49" applyNumberFormat="1" applyFont="1" applyBorder="1" applyAlignment="1">
      <alignment horizontal="right" vertical="center" shrinkToFit="1"/>
    </xf>
    <xf numFmtId="177" fontId="3" fillId="0" borderId="2" xfId="49" applyNumberFormat="1" applyFont="1" applyBorder="1" applyAlignment="1">
      <alignment horizontal="right" vertical="center" shrinkToFit="1"/>
    </xf>
    <xf numFmtId="0" fontId="6" fillId="0" borderId="5" xfId="51" applyFont="1" applyBorder="1" applyAlignment="1" applyProtection="1">
      <alignment vertical="center"/>
    </xf>
    <xf numFmtId="49" fontId="3" fillId="0" borderId="2" xfId="49" applyNumberFormat="1" applyFont="1" applyBorder="1" applyAlignment="1">
      <alignment horizontal="left" vertical="center"/>
    </xf>
    <xf numFmtId="0" fontId="6" fillId="0" borderId="9" xfId="51" applyFont="1" applyBorder="1" applyAlignment="1" applyProtection="1">
      <alignment horizontal="center" vertical="center"/>
    </xf>
    <xf numFmtId="0" fontId="6" fillId="0" borderId="5" xfId="51" applyFont="1" applyBorder="1" applyAlignment="1" applyProtection="1">
      <alignment horizontal="center" vertical="center"/>
    </xf>
    <xf numFmtId="0" fontId="3" fillId="0" borderId="6" xfId="49" applyFont="1" applyBorder="1" applyAlignment="1">
      <alignment vertical="center"/>
    </xf>
    <xf numFmtId="0" fontId="3" fillId="0" borderId="6" xfId="49" applyFont="1" applyBorder="1" applyAlignment="1">
      <alignment horizontal="center" vertical="center"/>
    </xf>
    <xf numFmtId="49" fontId="2" fillId="0" borderId="0" xfId="49" applyNumberFormat="1" applyFont="1" applyAlignment="1">
      <alignment vertical="center"/>
    </xf>
    <xf numFmtId="0" fontId="3" fillId="0" borderId="0" xfId="49" applyNumberFormat="1" applyFont="1" applyAlignment="1">
      <alignment horizontal="center" vertical="center"/>
    </xf>
    <xf numFmtId="0" fontId="3" fillId="0" borderId="1" xfId="49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超链接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549769174\FileStorage\File\2022-01\&#35780;&#20272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YRXWY"/>
      <sheetName val="填表说明"/>
      <sheetName val="封面"/>
      <sheetName val="目录"/>
      <sheetName val="报告用"/>
      <sheetName val="1-汇总表"/>
      <sheetName val="2-分类汇总"/>
      <sheetName val="3-流动汇总"/>
      <sheetName val="表3-1货币汇总表"/>
      <sheetName val="3-1-1现金"/>
      <sheetName val="3-1-2银行存款"/>
      <sheetName val="3-1-3其他货币资金"/>
      <sheetName val="3-2交易性金融资产汇总"/>
      <sheetName val="3-2-1交易性-股票"/>
      <sheetName val="3-2-2交易性-债券"/>
      <sheetName val="3-2-3交易性-基金"/>
      <sheetName val="3-3应收票据"/>
      <sheetName val="3-4应收账款"/>
      <sheetName val="3-5预付账款"/>
      <sheetName val="3-6应收利息"/>
      <sheetName val="3-7应收股利"/>
      <sheetName val="3-8其他应收款"/>
      <sheetName val="3-9存货汇总"/>
      <sheetName val="3-9-1材料采购（在途物资）"/>
      <sheetName val="3-9-2原材料"/>
      <sheetName val="3-9-3在库周转材料"/>
      <sheetName val="3-9-4委托加工物资"/>
      <sheetName val="3-9-5产成品（库存商品）"/>
      <sheetName val="3-9-6在产品（自制半成品）"/>
      <sheetName val="3-9-7发出商品"/>
      <sheetName val="3-9-8在用周转材料"/>
      <sheetName val="3-10一年到期非流动资产"/>
      <sheetName val="3-11其他流动资产"/>
      <sheetName val="4-非流动资产汇总"/>
      <sheetName val="4-1可供出售金融资产汇总"/>
      <sheetName val="4-1-1可出售-股票"/>
      <sheetName val="4-1-2可出售-债券"/>
      <sheetName val="4-1-3可出售-其他"/>
      <sheetName val="4-2持有到期投资"/>
      <sheetName val="4-3长期应收"/>
      <sheetName val="4-4股权投资"/>
      <sheetName val="4-5投资性房地产汇总"/>
      <sheetName val="4-5-1投资性房地产"/>
      <sheetName val="4-5-2投资性房地产"/>
      <sheetName val="4-5-3投资性地产"/>
      <sheetName val="4-5-4投资性地产"/>
      <sheetName val="4-6固定资产汇总"/>
      <sheetName val="4-6-1房屋建筑物"/>
      <sheetName val="4-6-2构筑物"/>
      <sheetName val="4-6-3管道沟槽"/>
      <sheetName val="4-6-4机器设备"/>
      <sheetName val="4-6-5车辆"/>
      <sheetName val="4-6-6电子设备"/>
      <sheetName val="4-6-7土地"/>
      <sheetName val="4-7在建工程汇总"/>
      <sheetName val="4-7-1在建（土建）"/>
      <sheetName val="4-7-2在建（设备）"/>
      <sheetName val="4-8工程物资"/>
      <sheetName val="4-9固定资产清理"/>
      <sheetName val="4-10生产性生物资产"/>
      <sheetName val="4-11油气资产"/>
      <sheetName val="4-12无形资产汇总"/>
      <sheetName val="4-12-1无形-土地"/>
      <sheetName val="4-12-2无形-矿业权"/>
      <sheetName val="4-12-3无形-其他"/>
      <sheetName val="4-13开发支出"/>
      <sheetName val="4-14商誉"/>
      <sheetName val="4-15长期待摊费用"/>
      <sheetName val="4-16递延所得税资产"/>
      <sheetName val="4-17其他非流动资产"/>
      <sheetName val="5-流动负债汇总"/>
      <sheetName val="5-1短期借款"/>
      <sheetName val="5-2交易性金融负债"/>
      <sheetName val="5-3应付票据"/>
      <sheetName val="5-4应付账款"/>
      <sheetName val="5-5预收账款"/>
      <sheetName val="5-6职工薪酬"/>
      <sheetName val="5-7应交税费"/>
      <sheetName val="5-8应付利息"/>
      <sheetName val="5-9应付股利（利润）"/>
      <sheetName val="5-10其他应付款"/>
      <sheetName val="5-11一年到期非流动负债"/>
      <sheetName val="5-12其他流动负债"/>
      <sheetName val="6-非流动负债汇总 "/>
      <sheetName val="6-1长期借款"/>
      <sheetName val="6-2应付债券"/>
      <sheetName val="6-3长期应付款"/>
      <sheetName val="6-4专项应付款"/>
      <sheetName val="6-5预计负债"/>
      <sheetName val="6-6递延所得税负债"/>
      <sheetName val="6-7其他非流动负债"/>
      <sheetName val="00000000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>
        <row r="22">
          <cell r="K22">
            <v>0</v>
          </cell>
        </row>
        <row r="22">
          <cell r="M22">
            <v>0</v>
          </cell>
        </row>
      </sheetData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J20"/>
  <sheetViews>
    <sheetView showGridLines="0" showZeros="0" workbookViewId="0">
      <selection activeCell="G25" sqref="G25"/>
    </sheetView>
  </sheetViews>
  <sheetFormatPr defaultColWidth="9" defaultRowHeight="15.75" customHeight="1"/>
  <cols>
    <col min="1" max="1" width="7.125" style="57" customWidth="1"/>
    <col min="2" max="2" width="27.625" style="57" customWidth="1"/>
    <col min="3" max="6" width="13.125" style="57" customWidth="1"/>
    <col min="7" max="7" width="14.75" style="57" customWidth="1"/>
    <col min="8" max="8" width="12.5" style="57" customWidth="1"/>
    <col min="9" max="10" width="8.625" style="57" customWidth="1"/>
    <col min="11" max="16384" width="9" style="57"/>
  </cols>
  <sheetData>
    <row r="1" s="54" customFormat="1" ht="30" customHeight="1" spans="1:10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ht="14.1" customHeight="1" spans="1:10">
      <c r="A2" s="60" t="str">
        <f>车辆!A2</f>
        <v>评估基准日：2023年4月13日</v>
      </c>
      <c r="B2" s="61"/>
      <c r="C2" s="61"/>
      <c r="D2" s="61"/>
      <c r="E2" s="62"/>
      <c r="F2" s="62"/>
      <c r="G2" s="62"/>
      <c r="H2" s="62"/>
      <c r="I2" s="62"/>
      <c r="J2" s="62"/>
    </row>
    <row r="3" ht="14.1" customHeight="1" spans="1:10">
      <c r="A3" s="61"/>
      <c r="B3" s="61"/>
      <c r="C3" s="61"/>
      <c r="D3" s="61"/>
      <c r="E3" s="62"/>
      <c r="F3" s="62"/>
      <c r="G3" s="62"/>
      <c r="H3" s="63"/>
      <c r="I3" s="82" t="s">
        <v>1</v>
      </c>
      <c r="J3" s="82"/>
    </row>
    <row r="4" customHeight="1" spans="1:10">
      <c r="A4" s="64" t="str">
        <f>车辆!A4</f>
        <v>被评估单位（或者产权持有单位）：枣庄市公安局</v>
      </c>
      <c r="G4" s="65"/>
      <c r="H4" s="65"/>
      <c r="I4" s="83" t="s">
        <v>2</v>
      </c>
      <c r="J4" s="83"/>
    </row>
    <row r="5" s="55" customFormat="1" ht="24.95" customHeight="1" spans="1:10">
      <c r="A5" s="66" t="s">
        <v>3</v>
      </c>
      <c r="B5" s="66" t="s">
        <v>4</v>
      </c>
      <c r="C5" s="67" t="s">
        <v>5</v>
      </c>
      <c r="D5" s="68"/>
      <c r="E5" s="66" t="s">
        <v>6</v>
      </c>
      <c r="F5" s="69"/>
      <c r="G5" s="66" t="s">
        <v>7</v>
      </c>
      <c r="H5" s="69"/>
      <c r="I5" s="66" t="s">
        <v>8</v>
      </c>
      <c r="J5" s="69"/>
    </row>
    <row r="6" s="55" customFormat="1" ht="24.95" customHeight="1" spans="1:10">
      <c r="A6" s="69"/>
      <c r="B6" s="69"/>
      <c r="C6" s="70" t="s">
        <v>9</v>
      </c>
      <c r="D6" s="66" t="s">
        <v>10</v>
      </c>
      <c r="E6" s="66" t="s">
        <v>9</v>
      </c>
      <c r="F6" s="66" t="s">
        <v>10</v>
      </c>
      <c r="G6" s="66" t="s">
        <v>9</v>
      </c>
      <c r="H6" s="66" t="s">
        <v>10</v>
      </c>
      <c r="I6" s="66" t="s">
        <v>9</v>
      </c>
      <c r="J6" s="66" t="s">
        <v>10</v>
      </c>
    </row>
    <row r="7" s="56" customFormat="1" ht="24.95" customHeight="1" spans="1:10">
      <c r="A7" s="71"/>
      <c r="B7" s="72" t="s">
        <v>11</v>
      </c>
      <c r="C7" s="73"/>
      <c r="D7" s="73"/>
      <c r="E7" s="73"/>
      <c r="F7" s="73"/>
      <c r="G7" s="74"/>
      <c r="H7" s="74"/>
      <c r="I7" s="74" t="str">
        <f t="shared" ref="I7:J11" si="0">IF(C7=0,"",G7/C7*100)</f>
        <v/>
      </c>
      <c r="J7" s="74" t="str">
        <f t="shared" si="0"/>
        <v/>
      </c>
    </row>
    <row r="8" s="56" customFormat="1" ht="24.95" customHeight="1" spans="1:10">
      <c r="A8" s="71" t="s">
        <v>12</v>
      </c>
      <c r="B8" s="75" t="s">
        <v>13</v>
      </c>
      <c r="C8" s="73"/>
      <c r="D8" s="73"/>
      <c r="E8" s="73"/>
      <c r="F8" s="73"/>
      <c r="G8" s="74"/>
      <c r="H8" s="74"/>
      <c r="I8" s="74" t="str">
        <f t="shared" si="0"/>
        <v/>
      </c>
      <c r="J8" s="74" t="str">
        <f t="shared" si="0"/>
        <v/>
      </c>
    </row>
    <row r="9" s="56" customFormat="1" ht="24.95" customHeight="1" spans="1:10">
      <c r="A9" s="71" t="s">
        <v>14</v>
      </c>
      <c r="B9" s="75" t="s">
        <v>15</v>
      </c>
      <c r="C9" s="73"/>
      <c r="D9" s="73"/>
      <c r="E9" s="73">
        <f>'[1]4-6-2构筑物'!K19</f>
        <v>0</v>
      </c>
      <c r="F9" s="73">
        <f>'[1]4-6-2构筑物'!M19</f>
        <v>0</v>
      </c>
      <c r="G9" s="74">
        <f t="shared" ref="G9:H12" si="1">E9-C9</f>
        <v>0</v>
      </c>
      <c r="H9" s="74">
        <f t="shared" si="1"/>
        <v>0</v>
      </c>
      <c r="I9" s="74" t="str">
        <f t="shared" si="0"/>
        <v/>
      </c>
      <c r="J9" s="74" t="str">
        <f t="shared" si="0"/>
        <v/>
      </c>
    </row>
    <row r="10" s="56" customFormat="1" ht="24.95" customHeight="1" spans="1:10">
      <c r="A10" s="71" t="s">
        <v>16</v>
      </c>
      <c r="B10" s="75" t="s">
        <v>17</v>
      </c>
      <c r="C10" s="73"/>
      <c r="D10" s="73"/>
      <c r="E10" s="73">
        <f>'[1]4-6-3管道沟槽'!K22</f>
        <v>0</v>
      </c>
      <c r="F10" s="73">
        <f>'[1]4-6-3管道沟槽'!M22</f>
        <v>0</v>
      </c>
      <c r="G10" s="74">
        <f t="shared" si="1"/>
        <v>0</v>
      </c>
      <c r="H10" s="74">
        <f t="shared" si="1"/>
        <v>0</v>
      </c>
      <c r="I10" s="74" t="str">
        <f t="shared" si="0"/>
        <v/>
      </c>
      <c r="J10" s="74" t="str">
        <f t="shared" si="0"/>
        <v/>
      </c>
    </row>
    <row r="11" s="56" customFormat="1" ht="24.95" customHeight="1" spans="1:10">
      <c r="A11" s="71"/>
      <c r="B11" s="75"/>
      <c r="C11" s="73"/>
      <c r="D11" s="74"/>
      <c r="E11" s="74"/>
      <c r="F11" s="74"/>
      <c r="G11" s="74">
        <f t="shared" si="1"/>
        <v>0</v>
      </c>
      <c r="H11" s="74">
        <f t="shared" si="1"/>
        <v>0</v>
      </c>
      <c r="I11" s="74" t="str">
        <f t="shared" si="0"/>
        <v/>
      </c>
      <c r="J11" s="74" t="str">
        <f t="shared" si="0"/>
        <v/>
      </c>
    </row>
    <row r="12" s="56" customFormat="1" ht="24.95" customHeight="1" spans="1:10">
      <c r="A12" s="71"/>
      <c r="B12" s="72" t="s">
        <v>18</v>
      </c>
      <c r="C12" s="73">
        <f>SUM(C13:C15)</f>
        <v>2421424.46</v>
      </c>
      <c r="D12" s="73">
        <f>SUM(D13:D15)</f>
        <v>121134.97</v>
      </c>
      <c r="E12" s="73">
        <f>SUM(E13:E15)</f>
        <v>141300</v>
      </c>
      <c r="F12" s="73">
        <f>SUM(F13:F15)</f>
        <v>141300</v>
      </c>
      <c r="G12" s="74">
        <f t="shared" si="1"/>
        <v>-2280124.46</v>
      </c>
      <c r="H12" s="74">
        <f t="shared" si="1"/>
        <v>20165.03</v>
      </c>
      <c r="I12" s="74">
        <f t="shared" ref="I12:J13" si="2">IF(C12=0,"",G12/C12*100)</f>
        <v>-94.1645918617672</v>
      </c>
      <c r="J12" s="74">
        <f t="shared" si="2"/>
        <v>16.6467453618059</v>
      </c>
    </row>
    <row r="13" s="56" customFormat="1" ht="24.95" customHeight="1" spans="1:10">
      <c r="A13" s="71" t="s">
        <v>19</v>
      </c>
      <c r="B13" s="75" t="s">
        <v>20</v>
      </c>
      <c r="C13" s="73"/>
      <c r="D13" s="73"/>
      <c r="E13" s="73"/>
      <c r="F13" s="73"/>
      <c r="G13" s="74"/>
      <c r="H13" s="74"/>
      <c r="I13" s="74" t="str">
        <f t="shared" si="2"/>
        <v/>
      </c>
      <c r="J13" s="74" t="str">
        <f>IF(D13=0,"",H13/D13*100)</f>
        <v/>
      </c>
    </row>
    <row r="14" s="56" customFormat="1" ht="24.95" customHeight="1" spans="1:10">
      <c r="A14" s="71" t="s">
        <v>21</v>
      </c>
      <c r="B14" s="75" t="s">
        <v>22</v>
      </c>
      <c r="C14" s="73">
        <f>车辆!J23</f>
        <v>2421424.46</v>
      </c>
      <c r="D14" s="73">
        <f>车辆!K23</f>
        <v>121134.97</v>
      </c>
      <c r="E14" s="73">
        <f>车辆!L23</f>
        <v>141300</v>
      </c>
      <c r="F14" s="73">
        <f>车辆!N23</f>
        <v>141300</v>
      </c>
      <c r="G14" s="74">
        <f t="shared" ref="G14:H17" si="3">E14-C14</f>
        <v>-2280124.46</v>
      </c>
      <c r="H14" s="74">
        <f t="shared" si="3"/>
        <v>20165.03</v>
      </c>
      <c r="I14" s="74">
        <f>IF(C14=0,"",G14/C14*100)</f>
        <v>-94.1645918617672</v>
      </c>
      <c r="J14" s="74">
        <f>IF(D14=0,"",H14/D14*100)</f>
        <v>16.6467453618059</v>
      </c>
    </row>
    <row r="15" s="56" customFormat="1" ht="24.95" customHeight="1" spans="1:10">
      <c r="A15" s="71" t="s">
        <v>23</v>
      </c>
      <c r="B15" s="75" t="s">
        <v>24</v>
      </c>
      <c r="C15" s="73"/>
      <c r="D15" s="73"/>
      <c r="E15" s="73"/>
      <c r="F15" s="73"/>
      <c r="G15" s="74">
        <f t="shared" si="3"/>
        <v>0</v>
      </c>
      <c r="H15" s="74">
        <f t="shared" si="3"/>
        <v>0</v>
      </c>
      <c r="I15" s="74" t="str">
        <f t="shared" ref="I15:I18" si="4">IF(C15=0,"",G15/C15*100)</f>
        <v/>
      </c>
      <c r="J15" s="74" t="str">
        <f t="shared" ref="J15:J18" si="5">IF(D15=0,"",H15/D15*100)</f>
        <v/>
      </c>
    </row>
    <row r="16" s="56" customFormat="1" ht="24.95" customHeight="1" spans="1:10">
      <c r="A16" s="71"/>
      <c r="B16" s="75"/>
      <c r="C16" s="73"/>
      <c r="D16" s="73"/>
      <c r="E16" s="73"/>
      <c r="F16" s="73"/>
      <c r="G16" s="74"/>
      <c r="H16" s="74"/>
      <c r="I16" s="74"/>
      <c r="J16" s="74"/>
    </row>
    <row r="17" s="56" customFormat="1" ht="24.95" customHeight="1" spans="1:10">
      <c r="A17" s="76"/>
      <c r="B17" s="75"/>
      <c r="C17" s="73"/>
      <c r="D17" s="74"/>
      <c r="E17" s="74"/>
      <c r="F17" s="74"/>
      <c r="G17" s="74">
        <f t="shared" si="3"/>
        <v>0</v>
      </c>
      <c r="H17" s="74">
        <f t="shared" si="3"/>
        <v>0</v>
      </c>
      <c r="I17" s="74" t="str">
        <f t="shared" si="4"/>
        <v/>
      </c>
      <c r="J17" s="74" t="str">
        <f t="shared" si="5"/>
        <v/>
      </c>
    </row>
    <row r="18" s="56" customFormat="1" ht="24.95" customHeight="1" spans="1:10">
      <c r="A18" s="77" t="s">
        <v>25</v>
      </c>
      <c r="B18" s="78"/>
      <c r="C18" s="73">
        <f>C7+C12</f>
        <v>2421424.46</v>
      </c>
      <c r="D18" s="73">
        <f>D7+D12</f>
        <v>121134.97</v>
      </c>
      <c r="E18" s="73">
        <f>E7+E12</f>
        <v>141300</v>
      </c>
      <c r="F18" s="73">
        <f>F7+F12</f>
        <v>141300</v>
      </c>
      <c r="G18" s="74">
        <f>E18-C18</f>
        <v>-2280124.46</v>
      </c>
      <c r="H18" s="74">
        <f>F18-D18</f>
        <v>20165.03</v>
      </c>
      <c r="I18" s="74">
        <f t="shared" si="4"/>
        <v>-94.1645918617672</v>
      </c>
      <c r="J18" s="74">
        <f t="shared" si="5"/>
        <v>16.6467453618059</v>
      </c>
    </row>
    <row r="19" customHeight="1" spans="5:10">
      <c r="E19" s="79"/>
      <c r="F19" s="79"/>
      <c r="G19" s="79"/>
      <c r="H19" s="80" t="s">
        <v>26</v>
      </c>
      <c r="I19" s="80"/>
      <c r="J19" s="80"/>
    </row>
    <row r="20" customHeight="1" spans="1:1">
      <c r="A20" s="81"/>
    </row>
  </sheetData>
  <mergeCells count="12">
    <mergeCell ref="A1:J1"/>
    <mergeCell ref="A2:J2"/>
    <mergeCell ref="I3:J3"/>
    <mergeCell ref="I4:J4"/>
    <mergeCell ref="C5:D5"/>
    <mergeCell ref="E5:F5"/>
    <mergeCell ref="G5:H5"/>
    <mergeCell ref="I5:J5"/>
    <mergeCell ref="A18:B18"/>
    <mergeCell ref="H19:J19"/>
    <mergeCell ref="A5:A6"/>
    <mergeCell ref="B5:B6"/>
  </mergeCells>
  <printOptions horizontalCentered="1"/>
  <pageMargins left="0.78740157480315" right="0.78740157480315" top="1.06299212598425" bottom="0.78740157480315" header="1.37795275590551" footer="0.511811023622047"/>
  <pageSetup paperSize="9" fitToHeight="0" orientation="landscape"/>
  <headerFooter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2"/>
  <sheetViews>
    <sheetView tabSelected="1" topLeftCell="A5" workbookViewId="0">
      <selection activeCell="A20" sqref="$A20:$XFD22"/>
    </sheetView>
  </sheetViews>
  <sheetFormatPr defaultColWidth="9" defaultRowHeight="15.75" customHeight="1"/>
  <cols>
    <col min="1" max="1" width="4.5" style="4" customWidth="1"/>
    <col min="2" max="2" width="8.875" style="4" customWidth="1"/>
    <col min="3" max="3" width="11.75" style="4" customWidth="1"/>
    <col min="4" max="4" width="12.125" style="4" customWidth="1"/>
    <col min="5" max="5" width="4.75" style="4" customWidth="1"/>
    <col min="6" max="6" width="4.375" style="4" customWidth="1"/>
    <col min="7" max="8" width="8.625" style="4" customWidth="1"/>
    <col min="9" max="9" width="8.875" style="4" customWidth="1"/>
    <col min="10" max="10" width="12.75" style="4" customWidth="1"/>
    <col min="11" max="12" width="11.125" style="4" customWidth="1"/>
    <col min="13" max="13" width="5.125" style="5" customWidth="1"/>
    <col min="14" max="14" width="11.125" style="4" customWidth="1"/>
    <col min="15" max="15" width="6.625" style="4" customWidth="1"/>
    <col min="16" max="16" width="15.75" style="4" customWidth="1"/>
    <col min="17" max="16384" width="9" style="4"/>
  </cols>
  <sheetData>
    <row r="1" s="1" customFormat="1" ht="30" customHeight="1" spans="1:16">
      <c r="A1" s="6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6"/>
      <c r="N1" s="7"/>
      <c r="O1" s="7"/>
      <c r="P1" s="7"/>
    </row>
    <row r="2" ht="15" customHeight="1" spans="1:16">
      <c r="A2" s="8" t="s">
        <v>28</v>
      </c>
      <c r="B2" s="9"/>
      <c r="C2" s="9"/>
      <c r="D2" s="9"/>
      <c r="E2" s="9"/>
      <c r="F2" s="9"/>
      <c r="G2" s="9"/>
      <c r="H2" s="10"/>
      <c r="I2" s="10"/>
      <c r="J2" s="10"/>
      <c r="K2" s="10"/>
      <c r="L2" s="10"/>
      <c r="M2" s="27"/>
      <c r="N2" s="10"/>
      <c r="O2" s="10"/>
      <c r="P2" s="10"/>
    </row>
    <row r="3" ht="15" customHeight="1" spans="1:16">
      <c r="A3" s="9"/>
      <c r="B3" s="9"/>
      <c r="C3" s="9"/>
      <c r="D3" s="9"/>
      <c r="E3" s="9"/>
      <c r="F3" s="9"/>
      <c r="G3" s="9"/>
      <c r="H3" s="10"/>
      <c r="I3" s="10"/>
      <c r="J3" s="10"/>
      <c r="K3" s="10"/>
      <c r="L3" s="10"/>
      <c r="M3" s="27"/>
      <c r="N3" s="10"/>
      <c r="O3" s="10"/>
      <c r="P3" s="9" t="s">
        <v>29</v>
      </c>
    </row>
    <row r="4" ht="15" customHeight="1" spans="1:16">
      <c r="A4" s="11" t="s">
        <v>30</v>
      </c>
      <c r="B4" s="12"/>
      <c r="C4" s="12"/>
      <c r="D4" s="12"/>
      <c r="E4" s="12"/>
      <c r="F4" s="12"/>
      <c r="G4" s="12"/>
      <c r="H4" s="12"/>
      <c r="I4" s="12"/>
      <c r="M4" s="4"/>
      <c r="P4" s="28" t="s">
        <v>2</v>
      </c>
    </row>
    <row r="5" s="2" customFormat="1" ht="27.95" customHeight="1" spans="1:18">
      <c r="A5" s="13" t="s">
        <v>31</v>
      </c>
      <c r="B5" s="13" t="s">
        <v>32</v>
      </c>
      <c r="C5" s="14" t="s">
        <v>33</v>
      </c>
      <c r="D5" s="14" t="s">
        <v>34</v>
      </c>
      <c r="E5" s="14" t="s">
        <v>35</v>
      </c>
      <c r="F5" s="14" t="s">
        <v>36</v>
      </c>
      <c r="G5" s="14" t="s">
        <v>37</v>
      </c>
      <c r="H5" s="14" t="s">
        <v>38</v>
      </c>
      <c r="I5" s="14" t="s">
        <v>39</v>
      </c>
      <c r="J5" s="29" t="s">
        <v>5</v>
      </c>
      <c r="K5" s="30"/>
      <c r="L5" s="13" t="s">
        <v>6</v>
      </c>
      <c r="M5" s="31"/>
      <c r="N5" s="15"/>
      <c r="O5" s="14" t="s">
        <v>8</v>
      </c>
      <c r="P5" s="14" t="s">
        <v>40</v>
      </c>
      <c r="Q5" s="33" t="s">
        <v>41</v>
      </c>
      <c r="R5" s="33" t="s">
        <v>42</v>
      </c>
    </row>
    <row r="6" s="2" customFormat="1" ht="27.95" customHeight="1" spans="1:18">
      <c r="A6" s="15"/>
      <c r="B6" s="15"/>
      <c r="C6" s="15"/>
      <c r="D6" s="15"/>
      <c r="E6" s="15"/>
      <c r="F6" s="15"/>
      <c r="G6" s="15"/>
      <c r="H6" s="15"/>
      <c r="I6" s="15"/>
      <c r="J6" s="32" t="s">
        <v>9</v>
      </c>
      <c r="K6" s="33" t="s">
        <v>10</v>
      </c>
      <c r="L6" s="33" t="s">
        <v>9</v>
      </c>
      <c r="M6" s="34" t="s">
        <v>43</v>
      </c>
      <c r="N6" s="33" t="s">
        <v>10</v>
      </c>
      <c r="O6" s="35"/>
      <c r="P6" s="35"/>
      <c r="Q6" s="51"/>
      <c r="R6" s="51"/>
    </row>
    <row r="7" s="2" customFormat="1" ht="27.95" customHeight="1" spans="1:18">
      <c r="A7" s="16">
        <v>3</v>
      </c>
      <c r="B7" s="16" t="s">
        <v>44</v>
      </c>
      <c r="C7" s="17" t="s">
        <v>45</v>
      </c>
      <c r="D7" s="17" t="s">
        <v>46</v>
      </c>
      <c r="E7" s="16" t="s">
        <v>47</v>
      </c>
      <c r="F7" s="16">
        <v>1</v>
      </c>
      <c r="G7" s="18">
        <v>40087</v>
      </c>
      <c r="H7" s="18">
        <v>40108</v>
      </c>
      <c r="I7" s="16">
        <v>305500</v>
      </c>
      <c r="J7" s="36">
        <v>110000</v>
      </c>
      <c r="K7" s="36"/>
      <c r="L7" s="37">
        <v>4500</v>
      </c>
      <c r="M7" s="38"/>
      <c r="N7" s="37">
        <v>4500</v>
      </c>
      <c r="O7" s="39" t="str">
        <f>IF(K7=0,"",(N7-K7)/K7*100)</f>
        <v/>
      </c>
      <c r="P7" s="40"/>
      <c r="Q7" s="52" t="s">
        <v>48</v>
      </c>
      <c r="R7" s="13" t="s">
        <v>49</v>
      </c>
    </row>
    <row r="8" s="2" customFormat="1" ht="27.95" customHeight="1" spans="1:18">
      <c r="A8" s="16">
        <v>4</v>
      </c>
      <c r="B8" s="16" t="s">
        <v>50</v>
      </c>
      <c r="C8" s="17" t="s">
        <v>51</v>
      </c>
      <c r="D8" s="17" t="s">
        <v>46</v>
      </c>
      <c r="E8" s="16" t="s">
        <v>47</v>
      </c>
      <c r="F8" s="16">
        <v>1</v>
      </c>
      <c r="G8" s="18">
        <v>40210</v>
      </c>
      <c r="H8" s="18">
        <v>40402</v>
      </c>
      <c r="I8" s="16">
        <v>276640</v>
      </c>
      <c r="J8" s="36">
        <v>127659.46</v>
      </c>
      <c r="K8" s="36"/>
      <c r="L8" s="37">
        <v>3000</v>
      </c>
      <c r="M8" s="38"/>
      <c r="N8" s="37">
        <v>3000</v>
      </c>
      <c r="O8" s="39" t="str">
        <f>IF(K8=0,"",(N8-K8)/K8*100)</f>
        <v/>
      </c>
      <c r="P8" s="40"/>
      <c r="Q8" s="52" t="s">
        <v>48</v>
      </c>
      <c r="R8" s="13" t="s">
        <v>49</v>
      </c>
    </row>
    <row r="9" s="2" customFormat="1" ht="27.95" customHeight="1" spans="1:18">
      <c r="A9" s="16">
        <v>5</v>
      </c>
      <c r="B9" s="16" t="s">
        <v>52</v>
      </c>
      <c r="C9" s="17" t="s">
        <v>53</v>
      </c>
      <c r="D9" s="17" t="s">
        <v>54</v>
      </c>
      <c r="E9" s="16" t="s">
        <v>47</v>
      </c>
      <c r="F9" s="16">
        <v>1</v>
      </c>
      <c r="G9" s="18">
        <v>40210</v>
      </c>
      <c r="H9" s="18">
        <v>40211</v>
      </c>
      <c r="I9" s="16">
        <v>301558</v>
      </c>
      <c r="J9" s="36">
        <v>108775</v>
      </c>
      <c r="K9" s="36"/>
      <c r="L9" s="37">
        <v>3500</v>
      </c>
      <c r="M9" s="38"/>
      <c r="N9" s="37">
        <v>3500</v>
      </c>
      <c r="O9" s="39" t="str">
        <f>IF(K9=0,"",(N9-K9)/K9*100)</f>
        <v/>
      </c>
      <c r="P9" s="40"/>
      <c r="Q9" s="52" t="s">
        <v>48</v>
      </c>
      <c r="R9" s="13" t="s">
        <v>49</v>
      </c>
    </row>
    <row r="10" s="2" customFormat="1" ht="27.95" customHeight="1" spans="1:18">
      <c r="A10" s="19">
        <v>14</v>
      </c>
      <c r="B10" s="19" t="s">
        <v>55</v>
      </c>
      <c r="C10" s="20" t="s">
        <v>56</v>
      </c>
      <c r="D10" s="21" t="s">
        <v>57</v>
      </c>
      <c r="E10" s="19" t="s">
        <v>47</v>
      </c>
      <c r="F10" s="19">
        <v>1</v>
      </c>
      <c r="G10" s="22">
        <v>42705</v>
      </c>
      <c r="H10" s="22">
        <v>39953</v>
      </c>
      <c r="I10" s="19">
        <v>299340</v>
      </c>
      <c r="J10" s="41">
        <v>190000</v>
      </c>
      <c r="K10" s="41">
        <v>57395.61</v>
      </c>
      <c r="L10" s="42">
        <v>8400</v>
      </c>
      <c r="M10" s="39"/>
      <c r="N10" s="42">
        <v>8400</v>
      </c>
      <c r="O10" s="39">
        <f>IF(K10=0,"",(N10-K10)/K10*100)</f>
        <v>-85.3647343411805</v>
      </c>
      <c r="P10" s="40"/>
      <c r="Q10" s="13" t="s">
        <v>49</v>
      </c>
      <c r="R10" s="13" t="s">
        <v>49</v>
      </c>
    </row>
    <row r="11" s="2" customFormat="1" ht="27.95" customHeight="1" spans="1:18">
      <c r="A11" s="16">
        <v>16</v>
      </c>
      <c r="B11" s="16" t="s">
        <v>58</v>
      </c>
      <c r="C11" s="17" t="s">
        <v>59</v>
      </c>
      <c r="D11" s="17" t="s">
        <v>60</v>
      </c>
      <c r="E11" s="16" t="s">
        <v>47</v>
      </c>
      <c r="F11" s="16">
        <v>1</v>
      </c>
      <c r="G11" s="18">
        <v>42705</v>
      </c>
      <c r="H11" s="18">
        <v>39610</v>
      </c>
      <c r="I11" s="16">
        <v>314550</v>
      </c>
      <c r="J11" s="36">
        <v>196000</v>
      </c>
      <c r="K11" s="36">
        <v>59208.11</v>
      </c>
      <c r="L11" s="37">
        <v>10400</v>
      </c>
      <c r="M11" s="38"/>
      <c r="N11" s="37">
        <v>10400</v>
      </c>
      <c r="O11" s="38">
        <f>IF(K11=0,"",(N11-K11)/K11*100)</f>
        <v>-82.4348387408414</v>
      </c>
      <c r="P11" s="43"/>
      <c r="Q11" s="52" t="s">
        <v>48</v>
      </c>
      <c r="R11" s="13" t="s">
        <v>49</v>
      </c>
    </row>
    <row r="12" s="2" customFormat="1" ht="27.95" customHeight="1" spans="1:18">
      <c r="A12" s="16">
        <v>18</v>
      </c>
      <c r="B12" s="16" t="s">
        <v>61</v>
      </c>
      <c r="C12" s="17" t="s">
        <v>62</v>
      </c>
      <c r="D12" s="17" t="s">
        <v>63</v>
      </c>
      <c r="E12" s="16" t="s">
        <v>47</v>
      </c>
      <c r="F12" s="16">
        <v>1</v>
      </c>
      <c r="G12" s="18">
        <v>39569</v>
      </c>
      <c r="H12" s="18">
        <v>39582</v>
      </c>
      <c r="I12" s="16">
        <v>285380</v>
      </c>
      <c r="J12" s="36">
        <v>245220</v>
      </c>
      <c r="K12" s="36"/>
      <c r="L12" s="37">
        <v>2700</v>
      </c>
      <c r="M12" s="38"/>
      <c r="N12" s="37">
        <v>2700</v>
      </c>
      <c r="O12" s="38" t="str">
        <f t="shared" ref="O12:O26" si="0">IF(K12=0,"",(N12-K12)/K12*100)</f>
        <v/>
      </c>
      <c r="P12" s="40"/>
      <c r="Q12" s="52" t="s">
        <v>48</v>
      </c>
      <c r="R12" s="13" t="s">
        <v>49</v>
      </c>
    </row>
    <row r="13" s="2" customFormat="1" ht="27.95" customHeight="1" spans="1:18">
      <c r="A13" s="19">
        <v>19</v>
      </c>
      <c r="B13" s="19" t="s">
        <v>64</v>
      </c>
      <c r="C13" s="20" t="s">
        <v>65</v>
      </c>
      <c r="D13" s="20" t="s">
        <v>54</v>
      </c>
      <c r="E13" s="19" t="s">
        <v>47</v>
      </c>
      <c r="F13" s="19">
        <v>1</v>
      </c>
      <c r="G13" s="22">
        <v>39904</v>
      </c>
      <c r="H13" s="22">
        <v>40010</v>
      </c>
      <c r="I13" s="19">
        <v>295443</v>
      </c>
      <c r="J13" s="41">
        <v>172000</v>
      </c>
      <c r="K13" s="41"/>
      <c r="L13" s="42">
        <v>4100</v>
      </c>
      <c r="M13" s="39"/>
      <c r="N13" s="42">
        <v>4100</v>
      </c>
      <c r="O13" s="39" t="str">
        <f t="shared" si="0"/>
        <v/>
      </c>
      <c r="P13" s="40"/>
      <c r="Q13" s="13" t="s">
        <v>49</v>
      </c>
      <c r="R13" s="13" t="s">
        <v>49</v>
      </c>
    </row>
    <row r="14" s="2" customFormat="1" ht="27.95" customHeight="1" spans="1:18">
      <c r="A14" s="19">
        <v>20</v>
      </c>
      <c r="B14" s="19" t="s">
        <v>66</v>
      </c>
      <c r="C14" s="20" t="s">
        <v>67</v>
      </c>
      <c r="D14" s="20" t="s">
        <v>68</v>
      </c>
      <c r="E14" s="19" t="s">
        <v>47</v>
      </c>
      <c r="F14" s="19">
        <v>1</v>
      </c>
      <c r="G14" s="22">
        <v>39326</v>
      </c>
      <c r="H14" s="22">
        <v>39414</v>
      </c>
      <c r="I14" s="19">
        <v>322980</v>
      </c>
      <c r="J14" s="41">
        <v>166770</v>
      </c>
      <c r="K14" s="41"/>
      <c r="L14" s="42">
        <v>7100</v>
      </c>
      <c r="M14" s="39"/>
      <c r="N14" s="42">
        <v>7100</v>
      </c>
      <c r="O14" s="39" t="str">
        <f t="shared" si="0"/>
        <v/>
      </c>
      <c r="P14" s="40"/>
      <c r="Q14" s="13" t="s">
        <v>49</v>
      </c>
      <c r="R14" s="13" t="s">
        <v>49</v>
      </c>
    </row>
    <row r="15" s="2" customFormat="1" ht="27.95" customHeight="1" spans="1:18">
      <c r="A15" s="19">
        <v>21</v>
      </c>
      <c r="B15" s="19" t="s">
        <v>69</v>
      </c>
      <c r="C15" s="20" t="s">
        <v>70</v>
      </c>
      <c r="D15" s="20" t="s">
        <v>71</v>
      </c>
      <c r="E15" s="19" t="s">
        <v>47</v>
      </c>
      <c r="F15" s="19">
        <v>1</v>
      </c>
      <c r="G15" s="22">
        <v>39995</v>
      </c>
      <c r="H15" s="22">
        <v>40011</v>
      </c>
      <c r="I15" s="19">
        <v>353000</v>
      </c>
      <c r="J15" s="41">
        <v>300000</v>
      </c>
      <c r="K15" s="41"/>
      <c r="L15" s="42">
        <v>54200</v>
      </c>
      <c r="M15" s="39"/>
      <c r="N15" s="42">
        <v>54200</v>
      </c>
      <c r="O15" s="39" t="str">
        <f t="shared" si="0"/>
        <v/>
      </c>
      <c r="P15" s="40"/>
      <c r="Q15" s="13" t="s">
        <v>49</v>
      </c>
      <c r="R15" s="13" t="s">
        <v>49</v>
      </c>
    </row>
    <row r="16" s="2" customFormat="1" ht="27.95" customHeight="1" spans="1:18">
      <c r="A16" s="19">
        <v>22</v>
      </c>
      <c r="B16" s="19" t="s">
        <v>72</v>
      </c>
      <c r="C16" s="20" t="s">
        <v>73</v>
      </c>
      <c r="D16" s="20" t="s">
        <v>60</v>
      </c>
      <c r="E16" s="19" t="s">
        <v>47</v>
      </c>
      <c r="F16" s="19">
        <v>1</v>
      </c>
      <c r="G16" s="22">
        <v>39692</v>
      </c>
      <c r="H16" s="22">
        <v>39681</v>
      </c>
      <c r="I16" s="19">
        <v>294430</v>
      </c>
      <c r="J16" s="41">
        <v>180000</v>
      </c>
      <c r="K16" s="41"/>
      <c r="L16" s="42">
        <v>13200</v>
      </c>
      <c r="M16" s="39"/>
      <c r="N16" s="42">
        <v>13200</v>
      </c>
      <c r="O16" s="39" t="str">
        <f t="shared" si="0"/>
        <v/>
      </c>
      <c r="P16" s="40"/>
      <c r="Q16" s="13" t="s">
        <v>49</v>
      </c>
      <c r="R16" s="13" t="s">
        <v>49</v>
      </c>
    </row>
    <row r="17" s="3" customFormat="1" ht="27.95" customHeight="1" spans="1:18">
      <c r="A17" s="19">
        <v>23</v>
      </c>
      <c r="B17" s="19" t="s">
        <v>74</v>
      </c>
      <c r="C17" s="20" t="s">
        <v>73</v>
      </c>
      <c r="D17" s="20" t="s">
        <v>60</v>
      </c>
      <c r="E17" s="19" t="s">
        <v>47</v>
      </c>
      <c r="F17" s="19">
        <v>1</v>
      </c>
      <c r="G17" s="22">
        <v>39722</v>
      </c>
      <c r="H17" s="22">
        <v>39776</v>
      </c>
      <c r="I17" s="19">
        <v>303889</v>
      </c>
      <c r="J17" s="41">
        <v>180000</v>
      </c>
      <c r="K17" s="41"/>
      <c r="L17" s="42">
        <v>13400</v>
      </c>
      <c r="M17" s="39"/>
      <c r="N17" s="42">
        <v>13400</v>
      </c>
      <c r="O17" s="39" t="str">
        <f t="shared" si="0"/>
        <v/>
      </c>
      <c r="P17" s="40"/>
      <c r="Q17" s="13" t="s">
        <v>49</v>
      </c>
      <c r="R17" s="13" t="s">
        <v>49</v>
      </c>
    </row>
    <row r="18" s="3" customFormat="1" ht="27.95" customHeight="1" spans="1:18">
      <c r="A18" s="16">
        <v>24</v>
      </c>
      <c r="B18" s="16" t="s">
        <v>75</v>
      </c>
      <c r="C18" s="17" t="s">
        <v>76</v>
      </c>
      <c r="D18" s="17" t="s">
        <v>68</v>
      </c>
      <c r="E18" s="16" t="s">
        <v>47</v>
      </c>
      <c r="F18" s="16">
        <v>1</v>
      </c>
      <c r="G18" s="18">
        <v>39295</v>
      </c>
      <c r="H18" s="18">
        <v>39190</v>
      </c>
      <c r="I18" s="16">
        <v>315440</v>
      </c>
      <c r="J18" s="36">
        <v>180000</v>
      </c>
      <c r="K18" s="36"/>
      <c r="L18" s="37">
        <v>8000</v>
      </c>
      <c r="M18" s="38"/>
      <c r="N18" s="37">
        <v>8000</v>
      </c>
      <c r="O18" s="39" t="str">
        <f t="shared" si="0"/>
        <v/>
      </c>
      <c r="P18" s="40"/>
      <c r="Q18" s="52" t="s">
        <v>48</v>
      </c>
      <c r="R18" s="13" t="s">
        <v>49</v>
      </c>
    </row>
    <row r="19" s="3" customFormat="1" ht="27.95" customHeight="1" spans="1:18">
      <c r="A19" s="19">
        <v>25</v>
      </c>
      <c r="B19" s="19" t="s">
        <v>77</v>
      </c>
      <c r="C19" s="20" t="s">
        <v>78</v>
      </c>
      <c r="D19" s="20" t="s">
        <v>63</v>
      </c>
      <c r="E19" s="19" t="s">
        <v>47</v>
      </c>
      <c r="F19" s="19">
        <v>1</v>
      </c>
      <c r="G19" s="22">
        <v>39264</v>
      </c>
      <c r="H19" s="22">
        <v>39470</v>
      </c>
      <c r="I19" s="19">
        <v>295050</v>
      </c>
      <c r="J19" s="41">
        <v>250000</v>
      </c>
      <c r="K19" s="41"/>
      <c r="L19" s="42">
        <v>5900</v>
      </c>
      <c r="M19" s="39"/>
      <c r="N19" s="42">
        <v>5900</v>
      </c>
      <c r="O19" s="39" t="str">
        <f t="shared" si="0"/>
        <v/>
      </c>
      <c r="P19" s="40"/>
      <c r="Q19" s="13" t="s">
        <v>49</v>
      </c>
      <c r="R19" s="13" t="s">
        <v>49</v>
      </c>
    </row>
    <row r="20" s="3" customFormat="1" ht="27.95" customHeight="1" spans="1:18">
      <c r="A20" s="19">
        <v>29</v>
      </c>
      <c r="B20" s="19" t="s">
        <v>79</v>
      </c>
      <c r="C20" s="20" t="s">
        <v>80</v>
      </c>
      <c r="D20" s="21" t="s">
        <v>57</v>
      </c>
      <c r="E20" s="19" t="s">
        <v>47</v>
      </c>
      <c r="F20" s="19">
        <v>1</v>
      </c>
      <c r="G20" s="22">
        <v>42705</v>
      </c>
      <c r="H20" s="22">
        <v>40128</v>
      </c>
      <c r="I20" s="19">
        <v>300545</v>
      </c>
      <c r="J20" s="41">
        <v>15000</v>
      </c>
      <c r="K20" s="41">
        <v>4531.25</v>
      </c>
      <c r="L20" s="42">
        <v>2900</v>
      </c>
      <c r="M20" s="39"/>
      <c r="N20" s="42">
        <v>2900</v>
      </c>
      <c r="O20" s="39">
        <f>IF(K20=0,"",(N20-K20)/K20*100)</f>
        <v>-36</v>
      </c>
      <c r="P20" s="40"/>
      <c r="Q20" s="13" t="s">
        <v>49</v>
      </c>
      <c r="R20" s="13" t="s">
        <v>49</v>
      </c>
    </row>
    <row r="21" s="3" customFormat="1" ht="27.95" customHeight="1" spans="1:18">
      <c r="A21" s="19"/>
      <c r="B21" s="19"/>
      <c r="C21" s="20"/>
      <c r="D21" s="21"/>
      <c r="E21" s="19"/>
      <c r="F21" s="19"/>
      <c r="G21" s="22"/>
      <c r="H21" s="22"/>
      <c r="I21" s="19"/>
      <c r="J21" s="44"/>
      <c r="K21" s="44"/>
      <c r="L21" s="45"/>
      <c r="M21" s="46"/>
      <c r="N21" s="45"/>
      <c r="O21" s="39"/>
      <c r="P21" s="40"/>
      <c r="Q21" s="53"/>
      <c r="R21" s="53"/>
    </row>
    <row r="22" s="3" customFormat="1" ht="27.95" customHeight="1" spans="1:18">
      <c r="A22" s="19"/>
      <c r="B22" s="19"/>
      <c r="C22" s="20"/>
      <c r="D22" s="21"/>
      <c r="E22" s="19"/>
      <c r="F22" s="19"/>
      <c r="G22" s="22"/>
      <c r="H22" s="22"/>
      <c r="I22" s="19"/>
      <c r="J22" s="44"/>
      <c r="K22" s="44"/>
      <c r="L22" s="45"/>
      <c r="M22" s="46"/>
      <c r="N22" s="45"/>
      <c r="O22" s="39"/>
      <c r="P22" s="40"/>
      <c r="Q22" s="53"/>
      <c r="R22" s="53"/>
    </row>
    <row r="23" s="3" customFormat="1" ht="27.95" customHeight="1" spans="1:18">
      <c r="A23" s="19" t="s">
        <v>81</v>
      </c>
      <c r="B23" s="19"/>
      <c r="C23" s="19"/>
      <c r="D23" s="23"/>
      <c r="E23" s="22"/>
      <c r="F23" s="22"/>
      <c r="G23" s="24"/>
      <c r="H23" s="25" t="s">
        <v>82</v>
      </c>
      <c r="I23" s="25"/>
      <c r="J23" s="45">
        <f>SUM(J7:J20)</f>
        <v>2421424.46</v>
      </c>
      <c r="K23" s="45">
        <f>SUM(K7:K20)</f>
        <v>121134.97</v>
      </c>
      <c r="L23" s="45">
        <f>SUM(L7:L20)</f>
        <v>141300</v>
      </c>
      <c r="M23" s="45"/>
      <c r="N23" s="45">
        <f>SUM(N7:N20)</f>
        <v>141300</v>
      </c>
      <c r="O23" s="39">
        <f>IF(K23=0,"",(N23-K23)/K23*100)</f>
        <v>16.6467453618059</v>
      </c>
      <c r="P23" s="47"/>
      <c r="Q23" s="53"/>
      <c r="R23" s="53"/>
    </row>
    <row r="24" ht="15.95" customHeight="1" spans="1:16">
      <c r="A24" s="3" t="s">
        <v>83</v>
      </c>
      <c r="N24" s="48" t="s">
        <v>26</v>
      </c>
      <c r="O24" s="48"/>
      <c r="P24" s="48"/>
    </row>
    <row r="25" ht="15.95" customHeight="1" spans="1:16">
      <c r="A25" s="3" t="s">
        <v>84</v>
      </c>
      <c r="P25" s="49"/>
    </row>
    <row r="26" customHeight="1" spans="16:16">
      <c r="P26" s="49"/>
    </row>
    <row r="27" customHeight="1" spans="16:16">
      <c r="P27" s="49"/>
    </row>
    <row r="28" customHeight="1" spans="16:16">
      <c r="P28" s="49"/>
    </row>
    <row r="29" customHeight="1" spans="16:16">
      <c r="P29" s="49"/>
    </row>
    <row r="30" customHeight="1" spans="16:16">
      <c r="P30" s="49"/>
    </row>
    <row r="31" customHeight="1" spans="16:16">
      <c r="P31" s="50"/>
    </row>
    <row r="32" customHeight="1" spans="16:16">
      <c r="P32" s="49"/>
    </row>
  </sheetData>
  <mergeCells count="19">
    <mergeCell ref="A1:P1"/>
    <mergeCell ref="A2:P2"/>
    <mergeCell ref="J5:K5"/>
    <mergeCell ref="L5:N5"/>
    <mergeCell ref="A23:C23"/>
    <mergeCell ref="N24:P2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O5:O6"/>
    <mergeCell ref="P5:P6"/>
    <mergeCell ref="Q5:Q6"/>
    <mergeCell ref="R5:R6"/>
  </mergeCells>
  <pageMargins left="0.590551181102362" right="0.590551181102362" top="1.06299212598425" bottom="0.590551181102362" header="1.37795275590551" footer="0.511811023622047"/>
  <pageSetup paperSize="9" scale="93" fitToHeight="0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5 "   r g b C l r = " 5 4 9 7 E C " / > < c o m m e n t   s : r e f = " C 5 "   r g b C l r = " 5 4 9 7 E C " / > < c o m m e n t   s : r e f = " D 5 "   r g b C l r = " 5 4 9 7 E C " / > < c o m m e n t   s : r e f = " E 5 "   r g b C l r = " 5 4 9 7 E C " / > < c o m m e n t   s : r e f = " G 5 "   r g b C l r = " 5 4 9 7 E C " / > < c o m m e n t   s : r e f = " H 5 "   r g b C l r = " 5 4 9 7 E C " / > < c o m m e n t   s : r e f = " I 5 "   r g b C l r = " 5 4 9 7 E C " / > < c o m m e n t   s : r e f = " P 5 "   r g b C l r = " 5 4 9 7 E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4-6固定资产汇总</vt:lpstr>
      <vt:lpstr>车辆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无忧无虑</cp:lastModifiedBy>
  <dcterms:created xsi:type="dcterms:W3CDTF">2022-05-19T09:37:00Z</dcterms:created>
  <cp:lastPrinted>2023-04-23T02:38:00Z</cp:lastPrinted>
  <dcterms:modified xsi:type="dcterms:W3CDTF">2023-05-22T02:02:56Z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FA4D09694C484E1DBF0F866F463698D9_13</vt:lpwstr>
  </property>
  <property fmtid="{D5CDD505-2E9C-101B-9397-08002B2CF9AE}" pid="3" name="KSOProductBuildVer">
    <vt:lpwstr>2052-11.1.0.14309</vt:lpwstr>
  </property>
</Properties>
</file>